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TTORE FINANZARIO\AMMINISTRAZIONE TRASPARENTE\AMMONTARE COMPLESSIVO DEI DEBITI E IMPRESE CREDITRICI\"/>
    </mc:Choice>
  </mc:AlternateContent>
  <xr:revisionPtr revIDLastSave="0" documentId="13_ncr:40009_{98F1857E-E873-4190-B0A9-4B005D5E3743}" xr6:coauthVersionLast="47" xr6:coauthVersionMax="47" xr10:uidLastSave="{00000000-0000-0000-0000-000000000000}"/>
  <bookViews>
    <workbookView xWindow="-28920" yWindow="-120" windowWidth="29040" windowHeight="15840"/>
  </bookViews>
  <sheets>
    <sheet name="EXHD1794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2" l="1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<sst xmlns="http://schemas.openxmlformats.org/spreadsheetml/2006/main" count="320" uniqueCount="79">
  <si>
    <t>Tipo documento</t>
  </si>
  <si>
    <t>Data documento</t>
  </si>
  <si>
    <t>Numero documento</t>
  </si>
  <si>
    <t>Identificativo SDI</t>
  </si>
  <si>
    <t>Data registrazione interna</t>
  </si>
  <si>
    <t>Numero registrazione interna</t>
  </si>
  <si>
    <t>Codice beneficiario</t>
  </si>
  <si>
    <t>Ragione sociale</t>
  </si>
  <si>
    <t>Codice fiscale</t>
  </si>
  <si>
    <t>Partita IVA</t>
  </si>
  <si>
    <t>Descrizione fattura</t>
  </si>
  <si>
    <t>Totale fattura</t>
  </si>
  <si>
    <t>Stock del debito</t>
  </si>
  <si>
    <t>Data scadenza</t>
  </si>
  <si>
    <t>Data pagamento</t>
  </si>
  <si>
    <t>Ufficio fatturazione</t>
  </si>
  <si>
    <t>N</t>
  </si>
  <si>
    <t>VODAFONE ITALIA SPA</t>
  </si>
  <si>
    <t>IT08539010010</t>
  </si>
  <si>
    <t>scissione pagamenti</t>
  </si>
  <si>
    <t>UFFXCX</t>
  </si>
  <si>
    <t>F</t>
  </si>
  <si>
    <t>TOTAL ERG SPA</t>
  </si>
  <si>
    <t>IT00051570893</t>
  </si>
  <si>
    <t>FORNITURA CARBURANTE</t>
  </si>
  <si>
    <t>L'IRIDE COOP SOCIALE ONLUS</t>
  </si>
  <si>
    <t>IT00830440962</t>
  </si>
  <si>
    <t>RETTA FREQUENZA DISABILI PRESSO IL NS.CENTRO DI CALO' - BESANA BRIANZA</t>
  </si>
  <si>
    <t>carnurante giugno 2019</t>
  </si>
  <si>
    <t>carburante maggio 2019</t>
  </si>
  <si>
    <t>CONSUMO BENZINA</t>
  </si>
  <si>
    <t>SOCIALE</t>
  </si>
  <si>
    <t>MICRODISEGNO SRL</t>
  </si>
  <si>
    <t>IT05102090155</t>
  </si>
  <si>
    <t>Fattura Pubblica Amm.ne</t>
  </si>
  <si>
    <t>BENZINA</t>
  </si>
  <si>
    <t>benzina automezzi settembre 2018</t>
  </si>
  <si>
    <t>CARBURANTE VEICOLO CON TARGA CC628YD</t>
  </si>
  <si>
    <t>DEPOSITO III TRIMESTRE 2018</t>
  </si>
  <si>
    <t>CORNIANI NICOLA</t>
  </si>
  <si>
    <t>CRNNCL76D16B157K</t>
  </si>
  <si>
    <t>IT03440200172</t>
  </si>
  <si>
    <t>compenso revisore anno 2016</t>
  </si>
  <si>
    <t>DEPOSITO 1 TRIM. 2018</t>
  </si>
  <si>
    <t>CAMST</t>
  </si>
  <si>
    <t>IT00501611206</t>
  </si>
  <si>
    <t>PASTI REFERENDUM 2017</t>
  </si>
  <si>
    <t>EDT SRL</t>
  </si>
  <si>
    <t>IT11899170150</t>
  </si>
  <si>
    <t>Spett.le COMUNE DI CAMPARADA PIAZZA MUNICIPIO 1 20857 CAMPARADA MB IT</t>
  </si>
  <si>
    <t>AGENZIA REGIONALE PROTEZIONE AMBIENTE LOMBARDIA</t>
  </si>
  <si>
    <t>IT13015060158</t>
  </si>
  <si>
    <t>DETERM.N.25.2016</t>
  </si>
  <si>
    <t>consumo benzina</t>
  </si>
  <si>
    <t>RIPRISTIONO FUZIONALITA' SERVERS + SOST STORAGE 3X1TB</t>
  </si>
  <si>
    <t>benzina</t>
  </si>
  <si>
    <t>consumo</t>
  </si>
  <si>
    <t>SCUOLA AGRARIA DEL PARCO DI MONZA</t>
  </si>
  <si>
    <t>IT00758300966</t>
  </si>
  <si>
    <t>FATTURA ATT. SCUOLA PA</t>
  </si>
  <si>
    <t>PAL INFORMATICA</t>
  </si>
  <si>
    <t>IT02143010367</t>
  </si>
  <si>
    <t>fatt. 361/J pagamento debito fuori bilancio</t>
  </si>
  <si>
    <t>ASL3 MONZA</t>
  </si>
  <si>
    <t>IT02734330968</t>
  </si>
  <si>
    <t>FATTURA</t>
  </si>
  <si>
    <t>consumo benziina</t>
  </si>
  <si>
    <t>CS&amp;L CONSORZIO SOCIALE S.C.A R.L.</t>
  </si>
  <si>
    <t>IT02239200963</t>
  </si>
  <si>
    <t>15 Servizio DET. 33 di manutenzione del verde pubblico e servizi vari Determina Reg. Gen. n. 33 - Reg.Uff.Tecnico n. 5/2015 del 16/06/2015 Impegno n. 72-2015 CIG N. 4947144061 LUGLIO 2015 Scissione de</t>
  </si>
  <si>
    <t>deposito III triemestre 2015</t>
  </si>
  <si>
    <t>ENEL SOLE</t>
  </si>
  <si>
    <t>palo via molgora</t>
  </si>
  <si>
    <t>STUDIO PAROLINI &amp; ASSOCIATI</t>
  </si>
  <si>
    <t>IT05923400963</t>
  </si>
  <si>
    <t>onorario professionale</t>
  </si>
  <si>
    <t>CASETTI LUCIO E C SAS</t>
  </si>
  <si>
    <t>IT10756010152</t>
  </si>
  <si>
    <t>impianto elettrico lampade nuovi ossari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</si>
</sst>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workbookViewId="0">
      <selection sqref="A1:XFD1"/>
    </sheetView>
  </sheetViews>
  <sheetFormatPr defaultRowHeight="15" x14ac:dyDescent="0.25"/>
  <cols>
    <col min="1" max="1" width="15.5703125" bestFit="1" customWidth="1"/>
    <col min="2" max="2" width="15.7109375" bestFit="1" customWidth="1"/>
    <col min="3" max="3" width="19.140625" bestFit="1" customWidth="1"/>
    <col min="4" max="4" width="16.28515625" bestFit="1" customWidth="1"/>
    <col min="5" max="5" width="24.28515625" bestFit="1" customWidth="1"/>
    <col min="6" max="6" width="27.7109375" bestFit="1" customWidth="1"/>
    <col min="7" max="7" width="18.42578125" bestFit="1" customWidth="1"/>
    <col min="8" max="8" width="36.5703125" bestFit="1" customWidth="1"/>
    <col min="9" max="9" width="19" bestFit="1" customWidth="1"/>
    <col min="10" max="10" width="13.7109375" bestFit="1" customWidth="1"/>
    <col min="11" max="11" width="36.5703125" bestFit="1" customWidth="1"/>
    <col min="12" max="12" width="13.140625" bestFit="1" customWidth="1"/>
    <col min="13" max="13" width="15.42578125" bestFit="1" customWidth="1"/>
    <col min="14" max="14" width="13.5703125" bestFit="1" customWidth="1"/>
    <col min="15" max="15" width="15.5703125" bestFit="1" customWidth="1"/>
    <col min="16" max="16" width="18.57031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16</v>
      </c>
      <c r="B2" s="3">
        <v>43852</v>
      </c>
      <c r="C2" s="2" t="str">
        <f>"AM01070477"</f>
        <v>AM01070477</v>
      </c>
      <c r="D2" s="2">
        <v>2382739837</v>
      </c>
      <c r="E2" s="3">
        <v>43873</v>
      </c>
      <c r="F2" s="2">
        <v>15</v>
      </c>
      <c r="G2" s="2">
        <v>5397</v>
      </c>
      <c r="H2" s="2" t="s">
        <v>17</v>
      </c>
      <c r="I2" s="2">
        <v>93026890017</v>
      </c>
      <c r="J2" s="2" t="s">
        <v>18</v>
      </c>
      <c r="K2" s="2" t="s">
        <v>19</v>
      </c>
      <c r="L2" s="2">
        <v>-63.09</v>
      </c>
      <c r="M2" s="2">
        <v>-63.35</v>
      </c>
      <c r="N2" s="3">
        <v>43884</v>
      </c>
      <c r="O2" s="3">
        <v>44251</v>
      </c>
      <c r="P2" s="2" t="s">
        <v>20</v>
      </c>
    </row>
    <row r="3" spans="1:16" x14ac:dyDescent="0.25">
      <c r="A3" s="2" t="s">
        <v>21</v>
      </c>
      <c r="B3" s="3">
        <v>43738</v>
      </c>
      <c r="C3" s="2" t="str">
        <f>"2760464867"</f>
        <v>2760464867</v>
      </c>
      <c r="D3" s="2">
        <v>1711975634</v>
      </c>
      <c r="E3" s="3">
        <v>43748</v>
      </c>
      <c r="F3" s="2">
        <v>438</v>
      </c>
      <c r="G3" s="2">
        <v>6853</v>
      </c>
      <c r="H3" s="2" t="s">
        <v>22</v>
      </c>
      <c r="I3" s="2">
        <v>51570893</v>
      </c>
      <c r="J3" s="2" t="s">
        <v>23</v>
      </c>
      <c r="K3" s="2" t="s">
        <v>24</v>
      </c>
      <c r="L3" s="2">
        <v>57</v>
      </c>
      <c r="M3" s="2">
        <v>46.72</v>
      </c>
      <c r="N3" s="3">
        <v>43772</v>
      </c>
      <c r="O3" s="2"/>
      <c r="P3" s="2" t="s">
        <v>20</v>
      </c>
    </row>
    <row r="4" spans="1:16" x14ac:dyDescent="0.25">
      <c r="A4" s="2" t="s">
        <v>21</v>
      </c>
      <c r="B4" s="3">
        <v>43704</v>
      </c>
      <c r="C4" s="2" t="str">
        <f>"2019 126/P"</f>
        <v>2019 126/P</v>
      </c>
      <c r="D4" s="2">
        <v>1481661520</v>
      </c>
      <c r="E4" s="3">
        <v>43816</v>
      </c>
      <c r="F4" s="2">
        <v>550</v>
      </c>
      <c r="G4" s="2">
        <v>5623</v>
      </c>
      <c r="H4" s="2" t="s">
        <v>25</v>
      </c>
      <c r="I4" s="2"/>
      <c r="J4" s="2" t="s">
        <v>26</v>
      </c>
      <c r="K4" s="2" t="s">
        <v>27</v>
      </c>
      <c r="L4" s="4">
        <v>1212.73</v>
      </c>
      <c r="M4" s="4">
        <v>1154.98</v>
      </c>
      <c r="N4" s="3">
        <v>43734</v>
      </c>
      <c r="O4" s="3">
        <v>44309</v>
      </c>
      <c r="P4" s="2" t="s">
        <v>20</v>
      </c>
    </row>
    <row r="5" spans="1:16" x14ac:dyDescent="0.25">
      <c r="A5" s="2" t="s">
        <v>21</v>
      </c>
      <c r="B5" s="3">
        <v>43646</v>
      </c>
      <c r="C5" s="2" t="str">
        <f>"I9311974"</f>
        <v>I9311974</v>
      </c>
      <c r="D5" s="2">
        <v>1226644288</v>
      </c>
      <c r="E5" s="3">
        <v>43707</v>
      </c>
      <c r="F5" s="2">
        <v>410</v>
      </c>
      <c r="G5" s="2">
        <v>6853</v>
      </c>
      <c r="H5" s="2" t="s">
        <v>22</v>
      </c>
      <c r="I5" s="2">
        <v>51570893</v>
      </c>
      <c r="J5" s="2" t="s">
        <v>23</v>
      </c>
      <c r="K5" s="2" t="s">
        <v>28</v>
      </c>
      <c r="L5" s="2">
        <v>60</v>
      </c>
      <c r="M5" s="2">
        <v>49.18</v>
      </c>
      <c r="N5" s="3">
        <v>43686</v>
      </c>
      <c r="O5" s="2"/>
      <c r="P5" s="2" t="s">
        <v>20</v>
      </c>
    </row>
    <row r="6" spans="1:16" x14ac:dyDescent="0.25">
      <c r="A6" s="2" t="s">
        <v>21</v>
      </c>
      <c r="B6" s="3">
        <v>43641</v>
      </c>
      <c r="C6" s="2" t="str">
        <f>"2019 85/P"</f>
        <v>2019 85/P</v>
      </c>
      <c r="D6" s="2">
        <v>1126046337</v>
      </c>
      <c r="E6" s="3">
        <v>43816</v>
      </c>
      <c r="F6" s="2">
        <v>548</v>
      </c>
      <c r="G6" s="2">
        <v>5623</v>
      </c>
      <c r="H6" s="2" t="s">
        <v>25</v>
      </c>
      <c r="I6" s="2"/>
      <c r="J6" s="2" t="s">
        <v>26</v>
      </c>
      <c r="K6" s="2" t="s">
        <v>27</v>
      </c>
      <c r="L6" s="4">
        <v>1819.09</v>
      </c>
      <c r="M6" s="4">
        <v>1732.47</v>
      </c>
      <c r="N6" s="3">
        <v>43671</v>
      </c>
      <c r="O6" s="3">
        <v>44309</v>
      </c>
      <c r="P6" s="2" t="s">
        <v>20</v>
      </c>
    </row>
    <row r="7" spans="1:16" x14ac:dyDescent="0.25">
      <c r="A7" s="2" t="s">
        <v>21</v>
      </c>
      <c r="B7" s="3">
        <v>43616</v>
      </c>
      <c r="C7" s="2" t="str">
        <f>"I9266815"</f>
        <v>I9266815</v>
      </c>
      <c r="D7" s="2">
        <v>1053638756</v>
      </c>
      <c r="E7" s="3">
        <v>43707</v>
      </c>
      <c r="F7" s="2">
        <v>409</v>
      </c>
      <c r="G7" s="2">
        <v>6853</v>
      </c>
      <c r="H7" s="2" t="s">
        <v>22</v>
      </c>
      <c r="I7" s="2">
        <v>51570893</v>
      </c>
      <c r="J7" s="2" t="s">
        <v>23</v>
      </c>
      <c r="K7" s="2" t="s">
        <v>29</v>
      </c>
      <c r="L7" s="2">
        <v>94.99</v>
      </c>
      <c r="M7" s="2">
        <v>77.86</v>
      </c>
      <c r="N7" s="3">
        <v>43657</v>
      </c>
      <c r="O7" s="2"/>
      <c r="P7" s="2" t="s">
        <v>20</v>
      </c>
    </row>
    <row r="8" spans="1:16" x14ac:dyDescent="0.25">
      <c r="A8" s="2" t="s">
        <v>21</v>
      </c>
      <c r="B8" s="3">
        <v>43555</v>
      </c>
      <c r="C8" s="2" t="str">
        <f>"I9158699"</f>
        <v>I9158699</v>
      </c>
      <c r="D8" s="2">
        <v>657846293</v>
      </c>
      <c r="E8" s="3">
        <v>43567</v>
      </c>
      <c r="F8" s="2">
        <v>222</v>
      </c>
      <c r="G8" s="2">
        <v>6853</v>
      </c>
      <c r="H8" s="2" t="s">
        <v>22</v>
      </c>
      <c r="I8" s="2">
        <v>51570893</v>
      </c>
      <c r="J8" s="2" t="s">
        <v>23</v>
      </c>
      <c r="K8" s="2" t="s">
        <v>30</v>
      </c>
      <c r="L8" s="2">
        <v>44.99</v>
      </c>
      <c r="M8" s="2">
        <v>36.880000000000003</v>
      </c>
      <c r="N8" s="3">
        <v>43600</v>
      </c>
      <c r="O8" s="2"/>
      <c r="P8" s="2" t="s">
        <v>20</v>
      </c>
    </row>
    <row r="9" spans="1:16" x14ac:dyDescent="0.25">
      <c r="A9" s="2" t="s">
        <v>21</v>
      </c>
      <c r="B9" s="3">
        <v>43550</v>
      </c>
      <c r="C9" s="2" t="str">
        <f>"2019 36/P"</f>
        <v>2019 36/P</v>
      </c>
      <c r="D9" s="2">
        <v>578328188</v>
      </c>
      <c r="E9" s="3">
        <v>43567</v>
      </c>
      <c r="F9" s="2">
        <v>217</v>
      </c>
      <c r="G9" s="2">
        <v>5623</v>
      </c>
      <c r="H9" s="2" t="s">
        <v>25</v>
      </c>
      <c r="I9" s="2"/>
      <c r="J9" s="2" t="s">
        <v>26</v>
      </c>
      <c r="K9" s="2" t="s">
        <v>31</v>
      </c>
      <c r="L9" s="4">
        <v>1819.09</v>
      </c>
      <c r="M9" s="4">
        <v>1508.72</v>
      </c>
      <c r="N9" s="3">
        <v>43581</v>
      </c>
      <c r="O9" s="3">
        <v>44309</v>
      </c>
      <c r="P9" s="2" t="s">
        <v>20</v>
      </c>
    </row>
    <row r="10" spans="1:16" x14ac:dyDescent="0.25">
      <c r="A10" s="2" t="s">
        <v>21</v>
      </c>
      <c r="B10" s="3">
        <v>43550</v>
      </c>
      <c r="C10" s="2" t="str">
        <f>"2019 36/P"</f>
        <v>2019 36/P</v>
      </c>
      <c r="D10" s="2">
        <v>578328188</v>
      </c>
      <c r="E10" s="3">
        <v>43567</v>
      </c>
      <c r="F10" s="2">
        <v>217</v>
      </c>
      <c r="G10" s="2">
        <v>5623</v>
      </c>
      <c r="H10" s="2" t="s">
        <v>25</v>
      </c>
      <c r="I10" s="2"/>
      <c r="J10" s="2" t="s">
        <v>26</v>
      </c>
      <c r="K10" s="2" t="s">
        <v>31</v>
      </c>
      <c r="L10" s="4">
        <v>1819.09</v>
      </c>
      <c r="M10" s="2">
        <v>223.75</v>
      </c>
      <c r="N10" s="3">
        <v>43581</v>
      </c>
      <c r="O10" s="2"/>
      <c r="P10" s="2" t="s">
        <v>20</v>
      </c>
    </row>
    <row r="11" spans="1:16" x14ac:dyDescent="0.25">
      <c r="A11" s="2" t="s">
        <v>21</v>
      </c>
      <c r="B11" s="3">
        <v>43524</v>
      </c>
      <c r="C11" s="2" t="str">
        <f>"I9109874"</f>
        <v>I9109874</v>
      </c>
      <c r="D11" s="2">
        <v>500566486</v>
      </c>
      <c r="E11" s="3">
        <v>43567</v>
      </c>
      <c r="F11" s="2">
        <v>194</v>
      </c>
      <c r="G11" s="2">
        <v>6853</v>
      </c>
      <c r="H11" s="2" t="s">
        <v>22</v>
      </c>
      <c r="I11" s="2">
        <v>51570893</v>
      </c>
      <c r="J11" s="2" t="s">
        <v>23</v>
      </c>
      <c r="K11" s="2" t="s">
        <v>30</v>
      </c>
      <c r="L11" s="2">
        <v>99.84</v>
      </c>
      <c r="M11" s="2">
        <v>81.84</v>
      </c>
      <c r="N11" s="3">
        <v>43569</v>
      </c>
      <c r="O11" s="2"/>
      <c r="P11" s="2" t="s">
        <v>20</v>
      </c>
    </row>
    <row r="12" spans="1:16" x14ac:dyDescent="0.25">
      <c r="A12" s="2" t="s">
        <v>21</v>
      </c>
      <c r="B12" s="3">
        <v>43496</v>
      </c>
      <c r="C12" s="2" t="str">
        <f>"I9054141"</f>
        <v>I9054141</v>
      </c>
      <c r="D12" s="2">
        <v>310972108</v>
      </c>
      <c r="E12" s="3">
        <v>43566</v>
      </c>
      <c r="F12" s="2">
        <v>179</v>
      </c>
      <c r="G12" s="2">
        <v>6853</v>
      </c>
      <c r="H12" s="2" t="s">
        <v>22</v>
      </c>
      <c r="I12" s="2">
        <v>51570893</v>
      </c>
      <c r="J12" s="2" t="s">
        <v>23</v>
      </c>
      <c r="K12" s="2" t="s">
        <v>30</v>
      </c>
      <c r="L12" s="2">
        <v>87.99</v>
      </c>
      <c r="M12" s="2">
        <v>72.12</v>
      </c>
      <c r="N12" s="3">
        <v>43541</v>
      </c>
      <c r="O12" s="2"/>
      <c r="P12" s="2" t="s">
        <v>20</v>
      </c>
    </row>
    <row r="13" spans="1:16" x14ac:dyDescent="0.25">
      <c r="A13" s="2" t="s">
        <v>21</v>
      </c>
      <c r="B13" s="3">
        <v>43465</v>
      </c>
      <c r="C13" s="2" t="str">
        <f>"875/2018/PA"</f>
        <v>875/2018/PA</v>
      </c>
      <c r="D13" s="2">
        <v>222406376</v>
      </c>
      <c r="E13" s="3">
        <v>43566</v>
      </c>
      <c r="F13" s="2">
        <v>156</v>
      </c>
      <c r="G13" s="2">
        <v>5996</v>
      </c>
      <c r="H13" s="2" t="s">
        <v>32</v>
      </c>
      <c r="I13" s="2">
        <v>5102090155</v>
      </c>
      <c r="J13" s="2" t="s">
        <v>33</v>
      </c>
      <c r="K13" s="2" t="s">
        <v>34</v>
      </c>
      <c r="L13" s="2">
        <v>11.47</v>
      </c>
      <c r="M13" s="2">
        <v>9.4</v>
      </c>
      <c r="N13" s="3">
        <v>43524</v>
      </c>
      <c r="O13" s="3">
        <v>44228</v>
      </c>
      <c r="P13" s="2" t="s">
        <v>20</v>
      </c>
    </row>
    <row r="14" spans="1:16" x14ac:dyDescent="0.25">
      <c r="A14" s="2" t="s">
        <v>21</v>
      </c>
      <c r="B14" s="3">
        <v>43465</v>
      </c>
      <c r="C14" s="2" t="str">
        <f>"I9013211"</f>
        <v>I9013211</v>
      </c>
      <c r="D14" s="2">
        <v>166058936</v>
      </c>
      <c r="E14" s="3">
        <v>43566</v>
      </c>
      <c r="F14" s="2">
        <v>137</v>
      </c>
      <c r="G14" s="2">
        <v>6853</v>
      </c>
      <c r="H14" s="2" t="s">
        <v>22</v>
      </c>
      <c r="I14" s="2">
        <v>51570893</v>
      </c>
      <c r="J14" s="2" t="s">
        <v>23</v>
      </c>
      <c r="K14" s="2" t="s">
        <v>30</v>
      </c>
      <c r="L14" s="2">
        <v>141.97999999999999</v>
      </c>
      <c r="M14" s="2">
        <v>116.38</v>
      </c>
      <c r="N14" s="3">
        <v>43510</v>
      </c>
      <c r="O14" s="3">
        <v>44308</v>
      </c>
      <c r="P14" s="2" t="s">
        <v>20</v>
      </c>
    </row>
    <row r="15" spans="1:16" x14ac:dyDescent="0.25">
      <c r="A15" s="2" t="s">
        <v>21</v>
      </c>
      <c r="B15" s="3">
        <v>43404</v>
      </c>
      <c r="C15" s="2" t="str">
        <f>"I8414916"</f>
        <v>I8414916</v>
      </c>
      <c r="D15" s="2">
        <v>126775461</v>
      </c>
      <c r="E15" s="3">
        <v>43416</v>
      </c>
      <c r="F15" s="2">
        <v>1040</v>
      </c>
      <c r="G15" s="2">
        <v>6853</v>
      </c>
      <c r="H15" s="2" t="s">
        <v>22</v>
      </c>
      <c r="I15" s="2">
        <v>51570893</v>
      </c>
      <c r="J15" s="2" t="s">
        <v>23</v>
      </c>
      <c r="K15" s="2" t="s">
        <v>35</v>
      </c>
      <c r="L15" s="2">
        <v>199.99</v>
      </c>
      <c r="M15" s="2">
        <v>163.93</v>
      </c>
      <c r="N15" s="3">
        <v>43449</v>
      </c>
      <c r="O15" s="3">
        <v>44308</v>
      </c>
      <c r="P15" s="2" t="s">
        <v>20</v>
      </c>
    </row>
    <row r="16" spans="1:16" x14ac:dyDescent="0.25">
      <c r="A16" s="2" t="s">
        <v>21</v>
      </c>
      <c r="B16" s="3">
        <v>43374</v>
      </c>
      <c r="C16" s="2" t="str">
        <f>"677/2018/PA"</f>
        <v>677/2018/PA</v>
      </c>
      <c r="D16" s="2">
        <v>124742199</v>
      </c>
      <c r="E16" s="3">
        <v>43412</v>
      </c>
      <c r="F16" s="2">
        <v>1026</v>
      </c>
      <c r="G16" s="2">
        <v>5996</v>
      </c>
      <c r="H16" s="2" t="s">
        <v>32</v>
      </c>
      <c r="I16" s="2">
        <v>5102090155</v>
      </c>
      <c r="J16" s="2" t="s">
        <v>33</v>
      </c>
      <c r="K16" s="2" t="s">
        <v>34</v>
      </c>
      <c r="L16" s="2">
        <v>757.62</v>
      </c>
      <c r="M16" s="2">
        <v>621</v>
      </c>
      <c r="N16" s="3">
        <v>43465</v>
      </c>
      <c r="O16" s="3">
        <v>44228</v>
      </c>
      <c r="P16" s="2" t="s">
        <v>20</v>
      </c>
    </row>
    <row r="17" spans="1:16" x14ac:dyDescent="0.25">
      <c r="A17" s="2" t="s">
        <v>21</v>
      </c>
      <c r="B17" s="3">
        <v>43373</v>
      </c>
      <c r="C17" s="2" t="str">
        <f>"I8389739"</f>
        <v>I8389739</v>
      </c>
      <c r="D17" s="2">
        <v>121946181</v>
      </c>
      <c r="E17" s="3">
        <v>43381</v>
      </c>
      <c r="F17" s="2">
        <v>959</v>
      </c>
      <c r="G17" s="2">
        <v>6853</v>
      </c>
      <c r="H17" s="2" t="s">
        <v>22</v>
      </c>
      <c r="I17" s="2">
        <v>51570893</v>
      </c>
      <c r="J17" s="2" t="s">
        <v>23</v>
      </c>
      <c r="K17" s="2" t="s">
        <v>36</v>
      </c>
      <c r="L17" s="2">
        <v>138.99</v>
      </c>
      <c r="M17" s="2">
        <v>113.93</v>
      </c>
      <c r="N17" s="3">
        <v>43418</v>
      </c>
      <c r="O17" s="3">
        <v>44308</v>
      </c>
      <c r="P17" s="2" t="s">
        <v>20</v>
      </c>
    </row>
    <row r="18" spans="1:16" x14ac:dyDescent="0.25">
      <c r="A18" s="2" t="s">
        <v>21</v>
      </c>
      <c r="B18" s="3">
        <v>43312</v>
      </c>
      <c r="C18" s="2" t="str">
        <f>"I8302789"</f>
        <v>I8302789</v>
      </c>
      <c r="D18" s="2">
        <v>113867036</v>
      </c>
      <c r="E18" s="3">
        <v>43322</v>
      </c>
      <c r="F18" s="2">
        <v>799</v>
      </c>
      <c r="G18" s="2">
        <v>6853</v>
      </c>
      <c r="H18" s="2" t="s">
        <v>22</v>
      </c>
      <c r="I18" s="2">
        <v>51570893</v>
      </c>
      <c r="J18" s="2" t="s">
        <v>23</v>
      </c>
      <c r="K18" s="2" t="s">
        <v>37</v>
      </c>
      <c r="L18" s="2">
        <v>142.38999999999999</v>
      </c>
      <c r="M18" s="2">
        <v>116.71</v>
      </c>
      <c r="N18" s="3">
        <v>43357</v>
      </c>
      <c r="O18" s="3">
        <v>44308</v>
      </c>
      <c r="P18" s="2" t="s">
        <v>20</v>
      </c>
    </row>
    <row r="19" spans="1:16" x14ac:dyDescent="0.25">
      <c r="A19" s="2" t="s">
        <v>21</v>
      </c>
      <c r="B19" s="3">
        <v>43282</v>
      </c>
      <c r="C19" s="2" t="str">
        <f>"462/2018/PA"</f>
        <v>462/2018/PA</v>
      </c>
      <c r="D19" s="2">
        <v>112277251</v>
      </c>
      <c r="E19" s="3">
        <v>43322</v>
      </c>
      <c r="F19" s="2">
        <v>796</v>
      </c>
      <c r="G19" s="2">
        <v>5996</v>
      </c>
      <c r="H19" s="2" t="s">
        <v>32</v>
      </c>
      <c r="I19" s="2">
        <v>5102090155</v>
      </c>
      <c r="J19" s="2" t="s">
        <v>33</v>
      </c>
      <c r="K19" s="2" t="s">
        <v>38</v>
      </c>
      <c r="L19" s="2">
        <v>757.62</v>
      </c>
      <c r="M19" s="2">
        <v>621</v>
      </c>
      <c r="N19" s="3">
        <v>43373</v>
      </c>
      <c r="O19" s="3">
        <v>44228</v>
      </c>
      <c r="P19" s="2" t="s">
        <v>20</v>
      </c>
    </row>
    <row r="20" spans="1:16" x14ac:dyDescent="0.25">
      <c r="A20" s="2" t="s">
        <v>21</v>
      </c>
      <c r="B20" s="3">
        <v>43191</v>
      </c>
      <c r="C20" s="2" t="str">
        <f>"243/2018/PA"</f>
        <v>243/2018/PA</v>
      </c>
      <c r="D20" s="2">
        <v>103123317</v>
      </c>
      <c r="E20" s="3">
        <v>43228</v>
      </c>
      <c r="F20" s="2">
        <v>436</v>
      </c>
      <c r="G20" s="2">
        <v>5996</v>
      </c>
      <c r="H20" s="2" t="s">
        <v>32</v>
      </c>
      <c r="I20" s="2">
        <v>5102090155</v>
      </c>
      <c r="J20" s="2" t="s">
        <v>33</v>
      </c>
      <c r="K20" s="2" t="s">
        <v>34</v>
      </c>
      <c r="L20" s="2">
        <v>757.62</v>
      </c>
      <c r="M20" s="2">
        <v>621</v>
      </c>
      <c r="N20" s="3">
        <v>43281</v>
      </c>
      <c r="O20" s="3">
        <v>44228</v>
      </c>
      <c r="P20" s="2" t="s">
        <v>20</v>
      </c>
    </row>
    <row r="21" spans="1:16" x14ac:dyDescent="0.25">
      <c r="A21" s="2" t="s">
        <v>21</v>
      </c>
      <c r="B21" s="3">
        <v>43157</v>
      </c>
      <c r="C21" s="2" t="str">
        <f>"2"</f>
        <v>2</v>
      </c>
      <c r="D21" s="2">
        <v>96408567</v>
      </c>
      <c r="E21" s="3">
        <v>43465</v>
      </c>
      <c r="F21" s="2">
        <v>1147</v>
      </c>
      <c r="G21" s="2">
        <v>7017</v>
      </c>
      <c r="H21" s="2" t="s">
        <v>39</v>
      </c>
      <c r="I21" s="2" t="s">
        <v>40</v>
      </c>
      <c r="J21" s="2" t="s">
        <v>41</v>
      </c>
      <c r="K21" s="2" t="s">
        <v>42</v>
      </c>
      <c r="L21" s="4">
        <v>6456.22</v>
      </c>
      <c r="M21" s="4">
        <v>5424.56</v>
      </c>
      <c r="N21" s="3">
        <v>43190</v>
      </c>
      <c r="O21" s="2"/>
      <c r="P21" s="2" t="s">
        <v>20</v>
      </c>
    </row>
    <row r="22" spans="1:16" x14ac:dyDescent="0.25">
      <c r="A22" s="2" t="s">
        <v>21</v>
      </c>
      <c r="B22" s="3">
        <v>43101</v>
      </c>
      <c r="C22" s="2" t="str">
        <f>"20/2018/PA"</f>
        <v>20/2018/PA</v>
      </c>
      <c r="D22" s="2">
        <v>93639713</v>
      </c>
      <c r="E22" s="3">
        <v>43236</v>
      </c>
      <c r="F22" s="2">
        <v>475</v>
      </c>
      <c r="G22" s="2">
        <v>5996</v>
      </c>
      <c r="H22" s="2" t="s">
        <v>32</v>
      </c>
      <c r="I22" s="2">
        <v>5102090155</v>
      </c>
      <c r="J22" s="2" t="s">
        <v>33</v>
      </c>
      <c r="K22" s="2" t="s">
        <v>43</v>
      </c>
      <c r="L22" s="2">
        <v>757.62</v>
      </c>
      <c r="M22" s="2">
        <v>621</v>
      </c>
      <c r="N22" s="3">
        <v>43190</v>
      </c>
      <c r="O22" s="3">
        <v>44228</v>
      </c>
      <c r="P22" s="2" t="s">
        <v>20</v>
      </c>
    </row>
    <row r="23" spans="1:16" x14ac:dyDescent="0.25">
      <c r="A23" s="2" t="s">
        <v>21</v>
      </c>
      <c r="B23" s="3">
        <v>43039</v>
      </c>
      <c r="C23" s="2" t="str">
        <f>"2000797109"</f>
        <v>2000797109</v>
      </c>
      <c r="D23" s="2">
        <v>88463629</v>
      </c>
      <c r="E23" s="3">
        <v>43112</v>
      </c>
      <c r="F23" s="2">
        <v>27</v>
      </c>
      <c r="G23" s="2">
        <v>6052</v>
      </c>
      <c r="H23" s="2" t="s">
        <v>44</v>
      </c>
      <c r="I23" s="2">
        <v>311310379</v>
      </c>
      <c r="J23" s="2" t="s">
        <v>45</v>
      </c>
      <c r="K23" s="2" t="s">
        <v>46</v>
      </c>
      <c r="L23" s="2">
        <v>90.2</v>
      </c>
      <c r="M23" s="2">
        <v>82</v>
      </c>
      <c r="N23" s="3">
        <v>43069</v>
      </c>
      <c r="O23" s="2"/>
      <c r="P23" s="2" t="s">
        <v>20</v>
      </c>
    </row>
    <row r="24" spans="1:16" x14ac:dyDescent="0.25">
      <c r="A24" s="2" t="s">
        <v>21</v>
      </c>
      <c r="B24" s="3">
        <v>43009</v>
      </c>
      <c r="C24" s="2" t="str">
        <f>"652/2017/PA"</f>
        <v>652/2017/PA</v>
      </c>
      <c r="D24" s="2">
        <v>85192322</v>
      </c>
      <c r="E24" s="3">
        <v>43045</v>
      </c>
      <c r="F24" s="2">
        <v>747</v>
      </c>
      <c r="G24" s="2">
        <v>5996</v>
      </c>
      <c r="H24" s="2" t="s">
        <v>32</v>
      </c>
      <c r="I24" s="2">
        <v>5102090155</v>
      </c>
      <c r="J24" s="2" t="s">
        <v>33</v>
      </c>
      <c r="K24" s="2" t="s">
        <v>34</v>
      </c>
      <c r="L24" s="2">
        <v>757.62</v>
      </c>
      <c r="M24" s="2">
        <v>621</v>
      </c>
      <c r="N24" s="3">
        <v>43100</v>
      </c>
      <c r="O24" s="3">
        <v>44228</v>
      </c>
      <c r="P24" s="2" t="s">
        <v>20</v>
      </c>
    </row>
    <row r="25" spans="1:16" x14ac:dyDescent="0.25">
      <c r="A25" s="2" t="s">
        <v>21</v>
      </c>
      <c r="B25" s="3">
        <v>42917</v>
      </c>
      <c r="C25" s="2" t="str">
        <f>"452/2017/PA"</f>
        <v>452/2017/PA</v>
      </c>
      <c r="D25" s="2">
        <v>78273845</v>
      </c>
      <c r="E25" s="3">
        <v>42982</v>
      </c>
      <c r="F25" s="2">
        <v>519</v>
      </c>
      <c r="G25" s="2">
        <v>5996</v>
      </c>
      <c r="H25" s="2" t="s">
        <v>32</v>
      </c>
      <c r="I25" s="2">
        <v>5102090155</v>
      </c>
      <c r="J25" s="2" t="s">
        <v>33</v>
      </c>
      <c r="K25" s="2" t="s">
        <v>34</v>
      </c>
      <c r="L25" s="2">
        <v>757.62</v>
      </c>
      <c r="M25" s="2">
        <v>621</v>
      </c>
      <c r="N25" s="3">
        <v>43008</v>
      </c>
      <c r="O25" s="3">
        <v>44228</v>
      </c>
      <c r="P25" s="2" t="s">
        <v>20</v>
      </c>
    </row>
    <row r="26" spans="1:16" x14ac:dyDescent="0.25">
      <c r="A26" s="2" t="s">
        <v>21</v>
      </c>
      <c r="B26" s="3">
        <v>42826</v>
      </c>
      <c r="C26" s="2" t="str">
        <f>"244/2017/PA"</f>
        <v>244/2017/PA</v>
      </c>
      <c r="D26" s="2">
        <v>69575735</v>
      </c>
      <c r="E26" s="3">
        <v>42941</v>
      </c>
      <c r="F26" s="2">
        <v>402</v>
      </c>
      <c r="G26" s="2">
        <v>5996</v>
      </c>
      <c r="H26" s="2" t="s">
        <v>32</v>
      </c>
      <c r="I26" s="2">
        <v>5102090155</v>
      </c>
      <c r="J26" s="2" t="s">
        <v>33</v>
      </c>
      <c r="K26" s="2" t="s">
        <v>34</v>
      </c>
      <c r="L26" s="2">
        <v>757.62</v>
      </c>
      <c r="M26" s="2">
        <v>621</v>
      </c>
      <c r="N26" s="3">
        <v>42881</v>
      </c>
      <c r="O26" s="3">
        <v>44228</v>
      </c>
      <c r="P26" s="2" t="s">
        <v>20</v>
      </c>
    </row>
    <row r="27" spans="1:16" x14ac:dyDescent="0.25">
      <c r="A27" s="2" t="s">
        <v>21</v>
      </c>
      <c r="B27" s="3">
        <v>42818</v>
      </c>
      <c r="C27" s="2" t="str">
        <f>"000030/FE"</f>
        <v>000030/FE</v>
      </c>
      <c r="D27" s="2">
        <v>66672383</v>
      </c>
      <c r="E27" s="3">
        <v>42940</v>
      </c>
      <c r="F27" s="2">
        <v>360</v>
      </c>
      <c r="G27" s="2">
        <v>6789</v>
      </c>
      <c r="H27" s="2" t="s">
        <v>47</v>
      </c>
      <c r="I27" s="2">
        <v>11899170150</v>
      </c>
      <c r="J27" s="2" t="s">
        <v>48</v>
      </c>
      <c r="K27" s="2" t="s">
        <v>49</v>
      </c>
      <c r="L27" s="2">
        <v>585.6</v>
      </c>
      <c r="M27" s="2">
        <v>480</v>
      </c>
      <c r="N27" s="3">
        <v>42852</v>
      </c>
      <c r="O27" s="2"/>
      <c r="P27" s="2" t="s">
        <v>20</v>
      </c>
    </row>
    <row r="28" spans="1:16" x14ac:dyDescent="0.25">
      <c r="A28" s="2" t="s">
        <v>21</v>
      </c>
      <c r="B28" s="3">
        <v>42736</v>
      </c>
      <c r="C28" s="2" t="str">
        <f>"23/2017/PA"</f>
        <v>23/2017/PA</v>
      </c>
      <c r="D28" s="2">
        <v>63253974</v>
      </c>
      <c r="E28" s="3">
        <v>42803</v>
      </c>
      <c r="F28" s="2">
        <v>101</v>
      </c>
      <c r="G28" s="2">
        <v>5996</v>
      </c>
      <c r="H28" s="2" t="s">
        <v>32</v>
      </c>
      <c r="I28" s="2">
        <v>5102090155</v>
      </c>
      <c r="J28" s="2" t="s">
        <v>33</v>
      </c>
      <c r="K28" s="2" t="s">
        <v>34</v>
      </c>
      <c r="L28" s="2">
        <v>757.62</v>
      </c>
      <c r="M28" s="2">
        <v>621</v>
      </c>
      <c r="N28" s="3">
        <v>42825</v>
      </c>
      <c r="O28" s="3">
        <v>44228</v>
      </c>
      <c r="P28" s="2" t="s">
        <v>20</v>
      </c>
    </row>
    <row r="29" spans="1:16" x14ac:dyDescent="0.25">
      <c r="A29" s="2" t="s">
        <v>21</v>
      </c>
      <c r="B29" s="3">
        <v>42709</v>
      </c>
      <c r="C29" s="2" t="str">
        <f>"FE-371"</f>
        <v>FE-371</v>
      </c>
      <c r="D29" s="2">
        <v>57558396</v>
      </c>
      <c r="E29" s="3">
        <v>42735</v>
      </c>
      <c r="F29" s="2">
        <v>999</v>
      </c>
      <c r="G29" s="2">
        <v>5809</v>
      </c>
      <c r="H29" s="2" t="s">
        <v>50</v>
      </c>
      <c r="I29" s="2">
        <v>13015060158</v>
      </c>
      <c r="J29" s="2" t="s">
        <v>51</v>
      </c>
      <c r="K29" s="2" t="s">
        <v>52</v>
      </c>
      <c r="L29" s="2">
        <v>448.96</v>
      </c>
      <c r="M29" s="2">
        <v>368</v>
      </c>
      <c r="N29" s="3">
        <v>42750</v>
      </c>
      <c r="O29" s="2"/>
      <c r="P29" s="2" t="s">
        <v>20</v>
      </c>
    </row>
    <row r="30" spans="1:16" x14ac:dyDescent="0.25">
      <c r="A30" s="2" t="s">
        <v>21</v>
      </c>
      <c r="B30" s="3">
        <v>42674</v>
      </c>
      <c r="C30" s="2" t="str">
        <f>"I6402748"</f>
        <v>I6402748</v>
      </c>
      <c r="D30" s="2">
        <v>60051361</v>
      </c>
      <c r="E30" s="3">
        <v>42836</v>
      </c>
      <c r="F30" s="2">
        <v>171</v>
      </c>
      <c r="G30" s="2">
        <v>6853</v>
      </c>
      <c r="H30" s="2" t="s">
        <v>22</v>
      </c>
      <c r="I30" s="2">
        <v>51570893</v>
      </c>
      <c r="J30" s="2" t="s">
        <v>23</v>
      </c>
      <c r="K30" s="2" t="s">
        <v>53</v>
      </c>
      <c r="L30" s="2">
        <v>174.57</v>
      </c>
      <c r="M30" s="2">
        <v>72</v>
      </c>
      <c r="N30" s="3">
        <v>42796</v>
      </c>
      <c r="O30" s="3">
        <v>44308</v>
      </c>
      <c r="P30" s="2" t="s">
        <v>20</v>
      </c>
    </row>
    <row r="31" spans="1:16" x14ac:dyDescent="0.25">
      <c r="A31" s="2" t="s">
        <v>21</v>
      </c>
      <c r="B31" s="3">
        <v>42674</v>
      </c>
      <c r="C31" s="2" t="str">
        <f>"I6402748"</f>
        <v>I6402748</v>
      </c>
      <c r="D31" s="2">
        <v>60051361</v>
      </c>
      <c r="E31" s="3">
        <v>42836</v>
      </c>
      <c r="F31" s="2">
        <v>171</v>
      </c>
      <c r="G31" s="2">
        <v>6853</v>
      </c>
      <c r="H31" s="2" t="s">
        <v>22</v>
      </c>
      <c r="I31" s="2">
        <v>51570893</v>
      </c>
      <c r="J31" s="2" t="s">
        <v>23</v>
      </c>
      <c r="K31" s="2" t="s">
        <v>53</v>
      </c>
      <c r="L31" s="2">
        <v>174.57</v>
      </c>
      <c r="M31" s="2">
        <v>71.09</v>
      </c>
      <c r="N31" s="3">
        <v>42796</v>
      </c>
      <c r="O31" s="2"/>
      <c r="P31" s="2" t="s">
        <v>20</v>
      </c>
    </row>
    <row r="32" spans="1:16" x14ac:dyDescent="0.25">
      <c r="A32" s="2" t="s">
        <v>21</v>
      </c>
      <c r="B32" s="3">
        <v>42644</v>
      </c>
      <c r="C32" s="2" t="str">
        <f>"657/2016/PA"</f>
        <v>657/2016/PA</v>
      </c>
      <c r="D32" s="2">
        <v>52977966</v>
      </c>
      <c r="E32" s="3">
        <v>42669</v>
      </c>
      <c r="F32" s="2">
        <v>848</v>
      </c>
      <c r="G32" s="2">
        <v>5996</v>
      </c>
      <c r="H32" s="2" t="s">
        <v>32</v>
      </c>
      <c r="I32" s="2">
        <v>5102090155</v>
      </c>
      <c r="J32" s="2" t="s">
        <v>33</v>
      </c>
      <c r="K32" s="2" t="s">
        <v>34</v>
      </c>
      <c r="L32" s="2">
        <v>757.62</v>
      </c>
      <c r="M32" s="2">
        <v>621</v>
      </c>
      <c r="N32" s="3">
        <v>42735</v>
      </c>
      <c r="O32" s="3">
        <v>44228</v>
      </c>
      <c r="P32" s="2" t="s">
        <v>20</v>
      </c>
    </row>
    <row r="33" spans="1:16" x14ac:dyDescent="0.25">
      <c r="A33" s="2" t="s">
        <v>21</v>
      </c>
      <c r="B33" s="3">
        <v>42582</v>
      </c>
      <c r="C33" s="2" t="str">
        <f>"I6280818"</f>
        <v>I6280818</v>
      </c>
      <c r="D33" s="2">
        <v>60051415</v>
      </c>
      <c r="E33" s="3">
        <v>42836</v>
      </c>
      <c r="F33" s="2">
        <v>165</v>
      </c>
      <c r="G33" s="2">
        <v>6853</v>
      </c>
      <c r="H33" s="2" t="s">
        <v>22</v>
      </c>
      <c r="I33" s="2">
        <v>51570893</v>
      </c>
      <c r="J33" s="2" t="s">
        <v>23</v>
      </c>
      <c r="K33" s="2" t="s">
        <v>53</v>
      </c>
      <c r="L33" s="2">
        <v>127.19</v>
      </c>
      <c r="M33" s="2">
        <v>102.45</v>
      </c>
      <c r="N33" s="3">
        <v>42796</v>
      </c>
      <c r="O33" s="3">
        <v>44308</v>
      </c>
      <c r="P33" s="2" t="s">
        <v>20</v>
      </c>
    </row>
    <row r="34" spans="1:16" x14ac:dyDescent="0.25">
      <c r="A34" s="2" t="s">
        <v>21</v>
      </c>
      <c r="B34" s="3">
        <v>42582</v>
      </c>
      <c r="C34" s="2" t="str">
        <f>"I6280818"</f>
        <v>I6280818</v>
      </c>
      <c r="D34" s="2">
        <v>60051415</v>
      </c>
      <c r="E34" s="3">
        <v>42836</v>
      </c>
      <c r="F34" s="2">
        <v>165</v>
      </c>
      <c r="G34" s="2">
        <v>6853</v>
      </c>
      <c r="H34" s="2" t="s">
        <v>22</v>
      </c>
      <c r="I34" s="2">
        <v>51570893</v>
      </c>
      <c r="J34" s="2" t="s">
        <v>23</v>
      </c>
      <c r="K34" s="2" t="s">
        <v>53</v>
      </c>
      <c r="L34" s="2">
        <v>127.19</v>
      </c>
      <c r="M34" s="2">
        <v>1.8</v>
      </c>
      <c r="N34" s="3">
        <v>42796</v>
      </c>
      <c r="O34" s="2"/>
      <c r="P34" s="2" t="s">
        <v>20</v>
      </c>
    </row>
    <row r="35" spans="1:16" x14ac:dyDescent="0.25">
      <c r="A35" s="2" t="s">
        <v>21</v>
      </c>
      <c r="B35" s="3">
        <v>42579</v>
      </c>
      <c r="C35" s="2" t="str">
        <f>"83/FE"</f>
        <v>83/FE</v>
      </c>
      <c r="D35" s="2">
        <v>0</v>
      </c>
      <c r="E35" s="3">
        <v>43861</v>
      </c>
      <c r="F35" s="2">
        <v>8</v>
      </c>
      <c r="G35" s="2">
        <v>6789</v>
      </c>
      <c r="H35" s="2" t="s">
        <v>47</v>
      </c>
      <c r="I35" s="2">
        <v>11899170150</v>
      </c>
      <c r="J35" s="2" t="s">
        <v>48</v>
      </c>
      <c r="K35" s="2" t="s">
        <v>54</v>
      </c>
      <c r="L35" s="2">
        <v>488</v>
      </c>
      <c r="M35" s="2">
        <v>400</v>
      </c>
      <c r="N35" s="3">
        <v>42609</v>
      </c>
      <c r="O35" s="2"/>
      <c r="P35" s="2" t="s">
        <v>20</v>
      </c>
    </row>
    <row r="36" spans="1:16" x14ac:dyDescent="0.25">
      <c r="A36" s="2" t="s">
        <v>21</v>
      </c>
      <c r="B36" s="3">
        <v>42552</v>
      </c>
      <c r="C36" s="2" t="str">
        <f>"446/2016/PA"</f>
        <v>446/2016/PA</v>
      </c>
      <c r="D36" s="2">
        <v>45827201</v>
      </c>
      <c r="E36" s="3">
        <v>42585</v>
      </c>
      <c r="F36" s="2">
        <v>516</v>
      </c>
      <c r="G36" s="2">
        <v>5996</v>
      </c>
      <c r="H36" s="2" t="s">
        <v>32</v>
      </c>
      <c r="I36" s="2">
        <v>5102090155</v>
      </c>
      <c r="J36" s="2" t="s">
        <v>33</v>
      </c>
      <c r="K36" s="2" t="s">
        <v>34</v>
      </c>
      <c r="L36" s="2">
        <v>757.62</v>
      </c>
      <c r="M36" s="2">
        <v>621</v>
      </c>
      <c r="N36" s="3">
        <v>42643</v>
      </c>
      <c r="O36" s="3">
        <v>44228</v>
      </c>
      <c r="P36" s="2" t="s">
        <v>20</v>
      </c>
    </row>
    <row r="37" spans="1:16" x14ac:dyDescent="0.25">
      <c r="A37" s="2" t="s">
        <v>21</v>
      </c>
      <c r="B37" s="3">
        <v>42551</v>
      </c>
      <c r="C37" s="2" t="str">
        <f>"I6244166"</f>
        <v>I6244166</v>
      </c>
      <c r="D37" s="2">
        <v>45203315</v>
      </c>
      <c r="E37" s="3">
        <v>42585</v>
      </c>
      <c r="F37" s="2">
        <v>515</v>
      </c>
      <c r="G37" s="2">
        <v>6853</v>
      </c>
      <c r="H37" s="2" t="s">
        <v>22</v>
      </c>
      <c r="I37" s="2">
        <v>51570893</v>
      </c>
      <c r="J37" s="2" t="s">
        <v>23</v>
      </c>
      <c r="K37" s="2" t="s">
        <v>55</v>
      </c>
      <c r="L37" s="2">
        <v>150.93</v>
      </c>
      <c r="M37" s="2">
        <v>119.67</v>
      </c>
      <c r="N37" s="3">
        <v>42611</v>
      </c>
      <c r="O37" s="3">
        <v>44308</v>
      </c>
      <c r="P37" s="2" t="s">
        <v>20</v>
      </c>
    </row>
    <row r="38" spans="1:16" x14ac:dyDescent="0.25">
      <c r="A38" s="2" t="s">
        <v>21</v>
      </c>
      <c r="B38" s="3">
        <v>42551</v>
      </c>
      <c r="C38" s="2" t="str">
        <f>"I6244166"</f>
        <v>I6244166</v>
      </c>
      <c r="D38" s="2">
        <v>45203315</v>
      </c>
      <c r="E38" s="3">
        <v>42585</v>
      </c>
      <c r="F38" s="2">
        <v>515</v>
      </c>
      <c r="G38" s="2">
        <v>6853</v>
      </c>
      <c r="H38" s="2" t="s">
        <v>22</v>
      </c>
      <c r="I38" s="2">
        <v>51570893</v>
      </c>
      <c r="J38" s="2" t="s">
        <v>23</v>
      </c>
      <c r="K38" s="2" t="s">
        <v>55</v>
      </c>
      <c r="L38" s="2">
        <v>150.93</v>
      </c>
      <c r="M38" s="2">
        <v>4.04</v>
      </c>
      <c r="N38" s="3">
        <v>42611</v>
      </c>
      <c r="O38" s="2"/>
      <c r="P38" s="2" t="s">
        <v>20</v>
      </c>
    </row>
    <row r="39" spans="1:16" x14ac:dyDescent="0.25">
      <c r="A39" s="2" t="s">
        <v>21</v>
      </c>
      <c r="B39" s="3">
        <v>42521</v>
      </c>
      <c r="C39" s="2" t="str">
        <f>"I6197310"</f>
        <v>I6197310</v>
      </c>
      <c r="D39" s="2">
        <v>60051331</v>
      </c>
      <c r="E39" s="3">
        <v>42836</v>
      </c>
      <c r="F39" s="2">
        <v>169</v>
      </c>
      <c r="G39" s="2">
        <v>6853</v>
      </c>
      <c r="H39" s="2" t="s">
        <v>22</v>
      </c>
      <c r="I39" s="2">
        <v>51570893</v>
      </c>
      <c r="J39" s="2" t="s">
        <v>23</v>
      </c>
      <c r="K39" s="2" t="s">
        <v>56</v>
      </c>
      <c r="L39" s="2">
        <v>68.84</v>
      </c>
      <c r="M39" s="2">
        <v>1.53</v>
      </c>
      <c r="N39" s="3">
        <v>42796</v>
      </c>
      <c r="O39" s="2"/>
      <c r="P39" s="2" t="s">
        <v>20</v>
      </c>
    </row>
    <row r="40" spans="1:16" x14ac:dyDescent="0.25">
      <c r="A40" s="2" t="s">
        <v>21</v>
      </c>
      <c r="B40" s="3">
        <v>42521</v>
      </c>
      <c r="C40" s="2" t="str">
        <f>"I6197310"</f>
        <v>I6197310</v>
      </c>
      <c r="D40" s="2">
        <v>60051331</v>
      </c>
      <c r="E40" s="3">
        <v>42836</v>
      </c>
      <c r="F40" s="2">
        <v>169</v>
      </c>
      <c r="G40" s="2">
        <v>6853</v>
      </c>
      <c r="H40" s="2" t="s">
        <v>22</v>
      </c>
      <c r="I40" s="2">
        <v>51570893</v>
      </c>
      <c r="J40" s="2" t="s">
        <v>23</v>
      </c>
      <c r="K40" s="2" t="s">
        <v>56</v>
      </c>
      <c r="L40" s="2">
        <v>68.84</v>
      </c>
      <c r="M40" s="2">
        <v>54.9</v>
      </c>
      <c r="N40" s="3">
        <v>42796</v>
      </c>
      <c r="O40" s="3">
        <v>44308</v>
      </c>
      <c r="P40" s="2" t="s">
        <v>20</v>
      </c>
    </row>
    <row r="41" spans="1:16" x14ac:dyDescent="0.25">
      <c r="A41" s="2" t="s">
        <v>21</v>
      </c>
      <c r="B41" s="3">
        <v>42503</v>
      </c>
      <c r="C41" s="2" t="str">
        <f>"4008/PA"</f>
        <v>4008/PA</v>
      </c>
      <c r="D41" s="2">
        <v>39580135</v>
      </c>
      <c r="E41" s="3">
        <v>42636</v>
      </c>
      <c r="F41" s="2">
        <v>725</v>
      </c>
      <c r="G41" s="2">
        <v>4850</v>
      </c>
      <c r="H41" s="2" t="s">
        <v>57</v>
      </c>
      <c r="I41" s="2">
        <v>85003190155</v>
      </c>
      <c r="J41" s="2" t="s">
        <v>58</v>
      </c>
      <c r="K41" s="2" t="s">
        <v>59</v>
      </c>
      <c r="L41" s="2">
        <v>300</v>
      </c>
      <c r="M41" s="2">
        <v>300</v>
      </c>
      <c r="N41" s="3">
        <v>42564</v>
      </c>
      <c r="O41" s="2"/>
      <c r="P41" s="2" t="s">
        <v>20</v>
      </c>
    </row>
    <row r="42" spans="1:16" x14ac:dyDescent="0.25">
      <c r="A42" s="2" t="s">
        <v>21</v>
      </c>
      <c r="B42" s="3">
        <v>42400</v>
      </c>
      <c r="C42" s="2" t="str">
        <f>"I6043528"</f>
        <v>I6043528</v>
      </c>
      <c r="D42" s="2">
        <v>60051351</v>
      </c>
      <c r="E42" s="3">
        <v>42836</v>
      </c>
      <c r="F42" s="2">
        <v>172</v>
      </c>
      <c r="G42" s="2">
        <v>6853</v>
      </c>
      <c r="H42" s="2" t="s">
        <v>22</v>
      </c>
      <c r="I42" s="2">
        <v>51570893</v>
      </c>
      <c r="J42" s="2" t="s">
        <v>23</v>
      </c>
      <c r="K42" s="2" t="s">
        <v>53</v>
      </c>
      <c r="L42" s="2">
        <v>118.07</v>
      </c>
      <c r="M42" s="2">
        <v>96.78</v>
      </c>
      <c r="N42" s="3">
        <v>42796</v>
      </c>
      <c r="O42" s="3">
        <v>44308</v>
      </c>
      <c r="P42" s="2" t="s">
        <v>20</v>
      </c>
    </row>
    <row r="43" spans="1:16" x14ac:dyDescent="0.25">
      <c r="A43" s="2" t="s">
        <v>21</v>
      </c>
      <c r="B43" s="3">
        <v>42370</v>
      </c>
      <c r="C43" s="2" t="str">
        <f>"32/2016/PA"</f>
        <v>32/2016/PA</v>
      </c>
      <c r="D43" s="2">
        <v>29414405</v>
      </c>
      <c r="E43" s="3">
        <v>42401</v>
      </c>
      <c r="F43" s="2">
        <v>93</v>
      </c>
      <c r="G43" s="2">
        <v>5996</v>
      </c>
      <c r="H43" s="2" t="s">
        <v>32</v>
      </c>
      <c r="I43" s="2">
        <v>5102090155</v>
      </c>
      <c r="J43" s="2" t="s">
        <v>33</v>
      </c>
      <c r="K43" s="2" t="s">
        <v>34</v>
      </c>
      <c r="L43" s="2">
        <v>757.62</v>
      </c>
      <c r="M43" s="2">
        <v>621</v>
      </c>
      <c r="N43" s="3">
        <v>42460</v>
      </c>
      <c r="O43" s="3">
        <v>44228</v>
      </c>
      <c r="P43" s="2" t="s">
        <v>20</v>
      </c>
    </row>
    <row r="44" spans="1:16" x14ac:dyDescent="0.25">
      <c r="A44" s="2" t="s">
        <v>21</v>
      </c>
      <c r="B44" s="3">
        <v>42369</v>
      </c>
      <c r="C44" s="2" t="str">
        <f>"361/J"</f>
        <v>361/J</v>
      </c>
      <c r="D44" s="2">
        <v>27778339</v>
      </c>
      <c r="E44" s="3">
        <v>42380</v>
      </c>
      <c r="F44" s="2">
        <v>17</v>
      </c>
      <c r="G44" s="2">
        <v>5789</v>
      </c>
      <c r="H44" s="2" t="s">
        <v>60</v>
      </c>
      <c r="I44" s="2">
        <v>2143010367</v>
      </c>
      <c r="J44" s="2" t="s">
        <v>61</v>
      </c>
      <c r="K44" s="2" t="s">
        <v>62</v>
      </c>
      <c r="L44" s="4">
        <v>46568.31</v>
      </c>
      <c r="M44" s="4">
        <v>27706.53</v>
      </c>
      <c r="N44" s="3">
        <v>42400</v>
      </c>
      <c r="O44" s="2"/>
      <c r="P44" s="2" t="s">
        <v>20</v>
      </c>
    </row>
    <row r="45" spans="1:16" x14ac:dyDescent="0.25">
      <c r="A45" s="2" t="s">
        <v>21</v>
      </c>
      <c r="B45" s="3">
        <v>42369</v>
      </c>
      <c r="C45" s="2" t="str">
        <f>"361/J"</f>
        <v>361/J</v>
      </c>
      <c r="D45" s="2">
        <v>27778339</v>
      </c>
      <c r="E45" s="3">
        <v>42380</v>
      </c>
      <c r="F45" s="2">
        <v>17</v>
      </c>
      <c r="G45" s="2">
        <v>5789</v>
      </c>
      <c r="H45" s="2" t="s">
        <v>60</v>
      </c>
      <c r="I45" s="2">
        <v>2143010367</v>
      </c>
      <c r="J45" s="2" t="s">
        <v>61</v>
      </c>
      <c r="K45" s="2" t="s">
        <v>62</v>
      </c>
      <c r="L45" s="4">
        <v>46568.31</v>
      </c>
      <c r="M45" s="4">
        <v>10896.5</v>
      </c>
      <c r="N45" s="3">
        <v>42400</v>
      </c>
      <c r="O45" s="3">
        <v>44263</v>
      </c>
      <c r="P45" s="2" t="s">
        <v>20</v>
      </c>
    </row>
    <row r="46" spans="1:16" x14ac:dyDescent="0.25">
      <c r="A46" s="2" t="s">
        <v>21</v>
      </c>
      <c r="B46" s="3">
        <v>42369</v>
      </c>
      <c r="C46" s="2" t="str">
        <f>"712/2015/PA"</f>
        <v>712/2015/PA</v>
      </c>
      <c r="D46" s="2">
        <v>27907149</v>
      </c>
      <c r="E46" s="3">
        <v>42380</v>
      </c>
      <c r="F46" s="2">
        <v>18</v>
      </c>
      <c r="G46" s="2">
        <v>5996</v>
      </c>
      <c r="H46" s="2" t="s">
        <v>32</v>
      </c>
      <c r="I46" s="2">
        <v>5102090155</v>
      </c>
      <c r="J46" s="2" t="s">
        <v>33</v>
      </c>
      <c r="K46" s="2" t="s">
        <v>34</v>
      </c>
      <c r="L46" s="2">
        <v>20.5</v>
      </c>
      <c r="M46" s="2">
        <v>16.8</v>
      </c>
      <c r="N46" s="3">
        <v>42429</v>
      </c>
      <c r="O46" s="3">
        <v>44228</v>
      </c>
      <c r="P46" s="2" t="s">
        <v>20</v>
      </c>
    </row>
    <row r="47" spans="1:16" x14ac:dyDescent="0.25">
      <c r="A47" s="2" t="s">
        <v>21</v>
      </c>
      <c r="B47" s="3">
        <v>42307</v>
      </c>
      <c r="C47" s="2" t="str">
        <f>"021/783"</f>
        <v>021/783</v>
      </c>
      <c r="D47" s="2">
        <v>22004497</v>
      </c>
      <c r="E47" s="3">
        <v>42312</v>
      </c>
      <c r="F47" s="2">
        <v>903</v>
      </c>
      <c r="G47" s="2">
        <v>5007</v>
      </c>
      <c r="H47" s="2" t="s">
        <v>63</v>
      </c>
      <c r="I47" s="2"/>
      <c r="J47" s="2" t="s">
        <v>64</v>
      </c>
      <c r="K47" s="2" t="s">
        <v>65</v>
      </c>
      <c r="L47" s="2">
        <v>58.77</v>
      </c>
      <c r="M47" s="2">
        <v>58.77</v>
      </c>
      <c r="N47" s="3">
        <v>42337</v>
      </c>
      <c r="O47" s="2"/>
      <c r="P47" s="2" t="s">
        <v>20</v>
      </c>
    </row>
    <row r="48" spans="1:16" x14ac:dyDescent="0.25">
      <c r="A48" s="2" t="s">
        <v>21</v>
      </c>
      <c r="B48" s="3">
        <v>42307</v>
      </c>
      <c r="C48" s="2" t="str">
        <f>"021/839"</f>
        <v>021/839</v>
      </c>
      <c r="D48" s="2">
        <v>22019294</v>
      </c>
      <c r="E48" s="3">
        <v>42312</v>
      </c>
      <c r="F48" s="2">
        <v>902</v>
      </c>
      <c r="G48" s="2">
        <v>5007</v>
      </c>
      <c r="H48" s="2" t="s">
        <v>63</v>
      </c>
      <c r="I48" s="2"/>
      <c r="J48" s="2" t="s">
        <v>64</v>
      </c>
      <c r="K48" s="2" t="s">
        <v>65</v>
      </c>
      <c r="L48" s="2">
        <v>69.56</v>
      </c>
      <c r="M48" s="2">
        <v>69.56</v>
      </c>
      <c r="N48" s="3">
        <v>42337</v>
      </c>
      <c r="O48" s="2"/>
      <c r="P48" s="2" t="s">
        <v>20</v>
      </c>
    </row>
    <row r="49" spans="1:16" x14ac:dyDescent="0.25">
      <c r="A49" s="2" t="s">
        <v>21</v>
      </c>
      <c r="B49" s="3">
        <v>42305</v>
      </c>
      <c r="C49" s="2" t="str">
        <f>"598/2015/PA"</f>
        <v>598/2015/PA</v>
      </c>
      <c r="D49" s="2">
        <v>21405233</v>
      </c>
      <c r="E49" s="3">
        <v>42307</v>
      </c>
      <c r="F49" s="2">
        <v>883</v>
      </c>
      <c r="G49" s="2">
        <v>5996</v>
      </c>
      <c r="H49" s="2" t="s">
        <v>32</v>
      </c>
      <c r="I49" s="2">
        <v>5102090155</v>
      </c>
      <c r="J49" s="2" t="s">
        <v>33</v>
      </c>
      <c r="K49" s="2" t="s">
        <v>34</v>
      </c>
      <c r="L49" s="2">
        <v>757.62</v>
      </c>
      <c r="M49" s="2">
        <v>621</v>
      </c>
      <c r="N49" s="3">
        <v>42369</v>
      </c>
      <c r="O49" s="3">
        <v>44228</v>
      </c>
      <c r="P49" s="2" t="s">
        <v>20</v>
      </c>
    </row>
    <row r="50" spans="1:16" x14ac:dyDescent="0.25">
      <c r="A50" s="2" t="s">
        <v>21</v>
      </c>
      <c r="B50" s="3">
        <v>42278</v>
      </c>
      <c r="C50" s="2" t="str">
        <f>"572/2015/PA"</f>
        <v>572/2015/PA</v>
      </c>
      <c r="D50" s="2">
        <v>20563528</v>
      </c>
      <c r="E50" s="3">
        <v>42298</v>
      </c>
      <c r="F50" s="2">
        <v>866</v>
      </c>
      <c r="G50" s="2">
        <v>5996</v>
      </c>
      <c r="H50" s="2" t="s">
        <v>32</v>
      </c>
      <c r="I50" s="2">
        <v>5102090155</v>
      </c>
      <c r="J50" s="2" t="s">
        <v>33</v>
      </c>
      <c r="K50" s="2" t="s">
        <v>34</v>
      </c>
      <c r="L50" s="2">
        <v>757.62</v>
      </c>
      <c r="M50" s="2">
        <v>621</v>
      </c>
      <c r="N50" s="3">
        <v>42369</v>
      </c>
      <c r="O50" s="3">
        <v>44228</v>
      </c>
      <c r="P50" s="2" t="s">
        <v>20</v>
      </c>
    </row>
    <row r="51" spans="1:16" x14ac:dyDescent="0.25">
      <c r="A51" s="2" t="s">
        <v>21</v>
      </c>
      <c r="B51" s="3">
        <v>42277</v>
      </c>
      <c r="C51" s="2" t="str">
        <f>"I5357406"</f>
        <v>I5357406</v>
      </c>
      <c r="D51" s="2">
        <v>60051395</v>
      </c>
      <c r="E51" s="3">
        <v>42836</v>
      </c>
      <c r="F51" s="2">
        <v>167</v>
      </c>
      <c r="G51" s="2">
        <v>6853</v>
      </c>
      <c r="H51" s="2" t="s">
        <v>22</v>
      </c>
      <c r="I51" s="2">
        <v>51570893</v>
      </c>
      <c r="J51" s="2" t="s">
        <v>23</v>
      </c>
      <c r="K51" s="2" t="s">
        <v>66</v>
      </c>
      <c r="L51" s="2">
        <v>175.99</v>
      </c>
      <c r="M51" s="2">
        <v>60.65</v>
      </c>
      <c r="N51" s="3">
        <v>42796</v>
      </c>
      <c r="O51" s="2"/>
      <c r="P51" s="2" t="s">
        <v>20</v>
      </c>
    </row>
    <row r="52" spans="1:16" x14ac:dyDescent="0.25">
      <c r="A52" s="2" t="s">
        <v>21</v>
      </c>
      <c r="B52" s="3">
        <v>42277</v>
      </c>
      <c r="C52" s="2" t="str">
        <f>"I5357406"</f>
        <v>I5357406</v>
      </c>
      <c r="D52" s="2">
        <v>60051395</v>
      </c>
      <c r="E52" s="3">
        <v>42836</v>
      </c>
      <c r="F52" s="2">
        <v>167</v>
      </c>
      <c r="G52" s="2">
        <v>6853</v>
      </c>
      <c r="H52" s="2" t="s">
        <v>22</v>
      </c>
      <c r="I52" s="2">
        <v>51570893</v>
      </c>
      <c r="J52" s="2" t="s">
        <v>23</v>
      </c>
      <c r="K52" s="2" t="s">
        <v>66</v>
      </c>
      <c r="L52" s="2">
        <v>175.99</v>
      </c>
      <c r="M52" s="2">
        <v>83.6</v>
      </c>
      <c r="N52" s="3">
        <v>42796</v>
      </c>
      <c r="O52" s="3">
        <v>44308</v>
      </c>
      <c r="P52" s="2" t="s">
        <v>20</v>
      </c>
    </row>
    <row r="53" spans="1:16" x14ac:dyDescent="0.25">
      <c r="A53" s="2" t="s">
        <v>21</v>
      </c>
      <c r="B53" s="3">
        <v>42227</v>
      </c>
      <c r="C53" s="2" t="str">
        <f>"588 / PA"</f>
        <v>588 / PA</v>
      </c>
      <c r="D53" s="2">
        <v>15498036</v>
      </c>
      <c r="E53" s="3">
        <v>42376</v>
      </c>
      <c r="F53" s="2">
        <v>13</v>
      </c>
      <c r="G53" s="2">
        <v>5211</v>
      </c>
      <c r="H53" s="2" t="s">
        <v>67</v>
      </c>
      <c r="I53" s="2"/>
      <c r="J53" s="2" t="s">
        <v>68</v>
      </c>
      <c r="K53" s="2" t="s">
        <v>69</v>
      </c>
      <c r="L53" s="4">
        <v>6397.28</v>
      </c>
      <c r="M53" s="4">
        <v>5243.67</v>
      </c>
      <c r="N53" s="3">
        <v>42308</v>
      </c>
      <c r="O53" s="2"/>
      <c r="P53" s="2" t="s">
        <v>20</v>
      </c>
    </row>
    <row r="54" spans="1:16" x14ac:dyDescent="0.25">
      <c r="A54" s="2" t="s">
        <v>21</v>
      </c>
      <c r="B54" s="3">
        <v>42186</v>
      </c>
      <c r="C54" s="2" t="str">
        <f>"314/2015/PA"</f>
        <v>314/2015/PA</v>
      </c>
      <c r="D54" s="2">
        <v>14206429</v>
      </c>
      <c r="E54" s="3">
        <v>42251</v>
      </c>
      <c r="F54" s="2">
        <v>702</v>
      </c>
      <c r="G54" s="2">
        <v>5996</v>
      </c>
      <c r="H54" s="2" t="s">
        <v>32</v>
      </c>
      <c r="I54" s="2">
        <v>5102090155</v>
      </c>
      <c r="J54" s="2" t="s">
        <v>33</v>
      </c>
      <c r="K54" s="2" t="s">
        <v>34</v>
      </c>
      <c r="L54" s="2">
        <v>757.62</v>
      </c>
      <c r="M54" s="2">
        <v>621</v>
      </c>
      <c r="N54" s="3">
        <v>42243</v>
      </c>
      <c r="O54" s="3">
        <v>44221</v>
      </c>
      <c r="P54" s="2" t="s">
        <v>20</v>
      </c>
    </row>
    <row r="55" spans="1:16" x14ac:dyDescent="0.25">
      <c r="A55" s="2" t="s">
        <v>21</v>
      </c>
      <c r="B55" s="3">
        <v>42124</v>
      </c>
      <c r="C55" s="2" t="str">
        <f>"62"</f>
        <v>62</v>
      </c>
      <c r="D55" s="2">
        <v>7858529</v>
      </c>
      <c r="E55" s="3">
        <v>42139</v>
      </c>
      <c r="F55" s="2">
        <v>389</v>
      </c>
      <c r="G55" s="2">
        <v>5996</v>
      </c>
      <c r="H55" s="2" t="s">
        <v>32</v>
      </c>
      <c r="I55" s="2">
        <v>5102090155</v>
      </c>
      <c r="J55" s="2" t="s">
        <v>33</v>
      </c>
      <c r="K55" s="2" t="s">
        <v>70</v>
      </c>
      <c r="L55" s="2">
        <v>757.62</v>
      </c>
      <c r="M55" s="2">
        <v>621</v>
      </c>
      <c r="N55" s="3">
        <v>42168</v>
      </c>
      <c r="O55" s="3">
        <v>44228</v>
      </c>
      <c r="P55" s="2" t="s">
        <v>20</v>
      </c>
    </row>
    <row r="56" spans="1:16" x14ac:dyDescent="0.25">
      <c r="A56" s="2" t="s">
        <v>21</v>
      </c>
      <c r="B56" s="3">
        <v>42123</v>
      </c>
      <c r="C56" s="2" t="str">
        <f>"1530017146"</f>
        <v>1530017146</v>
      </c>
      <c r="D56" s="2">
        <v>6719285</v>
      </c>
      <c r="E56" s="3">
        <v>42643</v>
      </c>
      <c r="F56" s="2">
        <v>727</v>
      </c>
      <c r="G56" s="2">
        <v>5222</v>
      </c>
      <c r="H56" s="2" t="s">
        <v>71</v>
      </c>
      <c r="I56" s="2"/>
      <c r="J56" s="2" t="s">
        <v>58</v>
      </c>
      <c r="K56" s="2" t="s">
        <v>72</v>
      </c>
      <c r="L56" s="4">
        <v>9977</v>
      </c>
      <c r="M56" s="4">
        <v>9977</v>
      </c>
      <c r="N56" s="3">
        <v>42183</v>
      </c>
      <c r="O56" s="2"/>
      <c r="P56" s="2" t="s">
        <v>20</v>
      </c>
    </row>
    <row r="57" spans="1:16" x14ac:dyDescent="0.25">
      <c r="A57" s="2" t="s">
        <v>21</v>
      </c>
      <c r="B57" s="3">
        <v>42094</v>
      </c>
      <c r="C57" s="2" t="str">
        <f>"I5115029"</f>
        <v>I5115029</v>
      </c>
      <c r="D57" s="2">
        <v>60051325</v>
      </c>
      <c r="E57" s="3">
        <v>42836</v>
      </c>
      <c r="F57" s="2">
        <v>170</v>
      </c>
      <c r="G57" s="2">
        <v>6853</v>
      </c>
      <c r="H57" s="2" t="s">
        <v>22</v>
      </c>
      <c r="I57" s="2">
        <v>51570893</v>
      </c>
      <c r="J57" s="2" t="s">
        <v>23</v>
      </c>
      <c r="K57" s="2" t="s">
        <v>53</v>
      </c>
      <c r="L57" s="2">
        <v>163.07</v>
      </c>
      <c r="M57" s="2">
        <v>127.87</v>
      </c>
      <c r="N57" s="3">
        <v>42796</v>
      </c>
      <c r="O57" s="3">
        <v>44308</v>
      </c>
      <c r="P57" s="2" t="s">
        <v>20</v>
      </c>
    </row>
    <row r="58" spans="1:16" x14ac:dyDescent="0.25">
      <c r="A58" s="2" t="s">
        <v>21</v>
      </c>
      <c r="B58" s="3">
        <v>42094</v>
      </c>
      <c r="C58" s="2" t="str">
        <f>"I5115029"</f>
        <v>I5115029</v>
      </c>
      <c r="D58" s="2">
        <v>60051325</v>
      </c>
      <c r="E58" s="3">
        <v>42836</v>
      </c>
      <c r="F58" s="2">
        <v>170</v>
      </c>
      <c r="G58" s="2">
        <v>6853</v>
      </c>
      <c r="H58" s="2" t="s">
        <v>22</v>
      </c>
      <c r="I58" s="2">
        <v>51570893</v>
      </c>
      <c r="J58" s="2" t="s">
        <v>23</v>
      </c>
      <c r="K58" s="2" t="s">
        <v>53</v>
      </c>
      <c r="L58" s="2">
        <v>163.07</v>
      </c>
      <c r="M58" s="2">
        <v>5.79</v>
      </c>
      <c r="N58" s="3">
        <v>42796</v>
      </c>
      <c r="O58" s="2"/>
      <c r="P58" s="2" t="s">
        <v>20</v>
      </c>
    </row>
    <row r="59" spans="1:16" x14ac:dyDescent="0.25">
      <c r="A59" s="2" t="s">
        <v>21</v>
      </c>
      <c r="B59" s="3">
        <v>42063</v>
      </c>
      <c r="C59" s="2" t="str">
        <f>"I5085340"</f>
        <v>I5085340</v>
      </c>
      <c r="D59" s="2">
        <v>60051365</v>
      </c>
      <c r="E59" s="3">
        <v>42836</v>
      </c>
      <c r="F59" s="2">
        <v>166</v>
      </c>
      <c r="G59" s="2">
        <v>6853</v>
      </c>
      <c r="H59" s="2" t="s">
        <v>22</v>
      </c>
      <c r="I59" s="2">
        <v>51570893</v>
      </c>
      <c r="J59" s="2" t="s">
        <v>23</v>
      </c>
      <c r="K59" s="2" t="s">
        <v>53</v>
      </c>
      <c r="L59" s="2">
        <v>83.56</v>
      </c>
      <c r="M59" s="2">
        <v>3.74</v>
      </c>
      <c r="N59" s="3">
        <v>42796</v>
      </c>
      <c r="O59" s="2"/>
      <c r="P59" s="2" t="s">
        <v>20</v>
      </c>
    </row>
    <row r="60" spans="1:16" x14ac:dyDescent="0.25">
      <c r="A60" s="2" t="s">
        <v>21</v>
      </c>
      <c r="B60" s="3">
        <v>42063</v>
      </c>
      <c r="C60" s="2" t="str">
        <f>"I5085340"</f>
        <v>I5085340</v>
      </c>
      <c r="D60" s="2">
        <v>60051365</v>
      </c>
      <c r="E60" s="3">
        <v>42836</v>
      </c>
      <c r="F60" s="2">
        <v>166</v>
      </c>
      <c r="G60" s="2">
        <v>6853</v>
      </c>
      <c r="H60" s="2" t="s">
        <v>22</v>
      </c>
      <c r="I60" s="2">
        <v>51570893</v>
      </c>
      <c r="J60" s="2" t="s">
        <v>23</v>
      </c>
      <c r="K60" s="2" t="s">
        <v>53</v>
      </c>
      <c r="L60" s="2">
        <v>83.56</v>
      </c>
      <c r="M60" s="2">
        <v>64.75</v>
      </c>
      <c r="N60" s="3">
        <v>42796</v>
      </c>
      <c r="O60" s="3">
        <v>44308</v>
      </c>
      <c r="P60" s="2" t="s">
        <v>20</v>
      </c>
    </row>
    <row r="61" spans="1:16" x14ac:dyDescent="0.25">
      <c r="A61" s="2" t="s">
        <v>21</v>
      </c>
      <c r="B61" s="3">
        <v>41922</v>
      </c>
      <c r="C61" s="2" t="str">
        <f>"42"</f>
        <v>42</v>
      </c>
      <c r="D61" s="2">
        <v>0</v>
      </c>
      <c r="E61" s="3">
        <v>41942</v>
      </c>
      <c r="F61" s="2">
        <v>932</v>
      </c>
      <c r="G61" s="2">
        <v>5989</v>
      </c>
      <c r="H61" s="2" t="s">
        <v>73</v>
      </c>
      <c r="I61" s="2">
        <v>5923400963</v>
      </c>
      <c r="J61" s="2" t="s">
        <v>74</v>
      </c>
      <c r="K61" s="2" t="s">
        <v>75</v>
      </c>
      <c r="L61" s="4">
        <v>1282.56</v>
      </c>
      <c r="M61" s="4">
        <v>1282.56</v>
      </c>
      <c r="N61" s="3">
        <v>41942</v>
      </c>
      <c r="O61" s="2"/>
      <c r="P61" s="2"/>
    </row>
    <row r="62" spans="1:16" x14ac:dyDescent="0.25">
      <c r="A62" s="2" t="s">
        <v>21</v>
      </c>
      <c r="B62" s="3">
        <v>41912</v>
      </c>
      <c r="C62" s="2" t="str">
        <f>"3"</f>
        <v>3</v>
      </c>
      <c r="D62" s="2">
        <v>0</v>
      </c>
      <c r="E62" s="3">
        <v>41919</v>
      </c>
      <c r="F62" s="2">
        <v>854</v>
      </c>
      <c r="G62" s="2">
        <v>5647</v>
      </c>
      <c r="H62" s="2" t="s">
        <v>76</v>
      </c>
      <c r="I62" s="2"/>
      <c r="J62" s="2" t="s">
        <v>77</v>
      </c>
      <c r="K62" s="2" t="s">
        <v>78</v>
      </c>
      <c r="L62" s="2">
        <v>764.94</v>
      </c>
      <c r="M62" s="2">
        <v>764.94</v>
      </c>
      <c r="N62" s="3">
        <v>41919</v>
      </c>
      <c r="O62" s="2"/>
      <c r="P62" s="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EXHD179419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Maffucci</dc:creator>
  <cp:lastModifiedBy>Giuseppe Maffucci</cp:lastModifiedBy>
  <dcterms:created xsi:type="dcterms:W3CDTF">2022-05-31T18:36:16Z</dcterms:created>
  <dcterms:modified xsi:type="dcterms:W3CDTF">2022-05-31T18:36:26Z</dcterms:modified>
</cp:coreProperties>
</file>